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175" windowHeight="7875" activeTab="2"/>
  </bookViews>
  <sheets>
    <sheet name="LargeSmall Sample" sheetId="1" r:id="rId1"/>
    <sheet name="Proportions" sheetId="2" r:id="rId2"/>
    <sheet name="Variance Stdev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<sst xmlns="http://schemas.openxmlformats.org/spreadsheetml/2006/main" count="29" uniqueCount="20">
  <si>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xbar</t>
  </si>
  <si>
    <t>n</t>
  </si>
  <si>
    <t>alpha</t>
  </si>
  <si>
    <t>z_alpha/2</t>
  </si>
  <si>
    <t>L</t>
  </si>
  <si>
    <t>U</t>
  </si>
  <si>
    <t>p</t>
  </si>
  <si>
    <t>z^2/2n</t>
  </si>
  <si>
    <t>pq/n</t>
  </si>
  <si>
    <t>z^2/4n^2</t>
  </si>
  <si>
    <t>1+z^2/n</t>
  </si>
  <si>
    <t>Lower</t>
  </si>
  <si>
    <t>Upper</t>
  </si>
  <si>
    <t>t_alpha/2,n-1</t>
  </si>
  <si>
    <t>Small Sample</t>
  </si>
  <si>
    <t>Large Sample</t>
  </si>
  <si>
    <t>sigma or s</t>
  </si>
  <si>
    <t>s squared</t>
  </si>
  <si>
    <t>chi^2_1-alpha/2,n-1</t>
  </si>
  <si>
    <t>chi^2_alpha/2,n-1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</si>
</sst>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2.57421875" style="0" customWidth="1"/>
  </cols>
  <sheetData>
    <row r="1" spans="1:2" ht="15">
      <c r="A1" t="s">
        <v>0</v>
      </c>
      <c r="B1">
        <v>24.9</v>
      </c>
    </row>
    <row r="2" spans="1:2" ht="15">
      <c r="A2" t="s">
        <v>16</v>
      </c>
      <c r="B2">
        <v>5.3</v>
      </c>
    </row>
    <row r="3" spans="1:2" ht="15">
      <c r="A3" t="s">
        <v>1</v>
      </c>
      <c r="B3">
        <v>50</v>
      </c>
    </row>
    <row r="4" spans="1:2" ht="15">
      <c r="A4" t="s">
        <v>2</v>
      </c>
      <c r="B4">
        <v>0.01</v>
      </c>
    </row>
    <row r="6" ht="15">
      <c r="A6" t="s">
        <v>15</v>
      </c>
    </row>
    <row r="7" spans="1:2" ht="15">
      <c r="A7" t="s">
        <v>3</v>
      </c>
      <c r="B7">
        <f>NORMSINV(1-$B$4/2)</f>
        <v>2.57582930354891</v>
      </c>
    </row>
    <row r="8" spans="2:3" ht="15">
      <c r="B8" t="s">
        <v>4</v>
      </c>
      <c r="C8" t="s">
        <v>5</v>
      </c>
    </row>
    <row r="9" spans="2:3" ht="15">
      <c r="B9">
        <f>$B$1-$B$7*$B$2/SQRT(40)</f>
        <v>22.741445822299752</v>
      </c>
      <c r="C9">
        <f>$B$1+$B$7*$B$2/SQRT(40)</f>
        <v>27.058554177700245</v>
      </c>
    </row>
    <row r="11" ht="15">
      <c r="A11" t="s">
        <v>14</v>
      </c>
    </row>
    <row r="12" spans="1:2" ht="15">
      <c r="A12" t="s">
        <v>13</v>
      </c>
      <c r="B12">
        <f>TINV($B$4,$B$3-1)</f>
        <v>2.679951964336661</v>
      </c>
    </row>
    <row r="13" spans="2:3" ht="15">
      <c r="B13" t="s">
        <v>4</v>
      </c>
      <c r="C13" t="s">
        <v>5</v>
      </c>
    </row>
    <row r="14" spans="2:3" ht="15">
      <c r="B14">
        <f>$B$1-$B$12*$B$2/SQRT(40)</f>
        <v>22.654190659806257</v>
      </c>
      <c r="C14">
        <f>$B$1+$B$12*$B$2/SQRT(40)</f>
        <v>27.14580934019374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8.8515625" style="0" customWidth="1"/>
  </cols>
  <sheetData>
    <row r="1" spans="1:2" ht="15">
      <c r="A1" t="s">
        <v>6</v>
      </c>
      <c r="B1">
        <v>0.3</v>
      </c>
    </row>
    <row r="2" spans="1:2" ht="15">
      <c r="A2" t="s">
        <v>1</v>
      </c>
      <c r="B2">
        <v>10</v>
      </c>
    </row>
    <row r="3" spans="1:2" ht="15">
      <c r="A3" t="s">
        <v>2</v>
      </c>
      <c r="B3">
        <v>0.05</v>
      </c>
    </row>
    <row r="5" spans="1:2" ht="15">
      <c r="A5" t="s">
        <v>3</v>
      </c>
      <c r="B5">
        <f>NORMSINV(1-$B$3/2)</f>
        <v>1.959963984540054</v>
      </c>
    </row>
    <row r="7" spans="1:2" ht="15">
      <c r="A7" t="s">
        <v>7</v>
      </c>
      <c r="B7">
        <f>($B$5)^2/(2*$B$2)</f>
        <v>0.19207294103470626</v>
      </c>
    </row>
    <row r="8" spans="1:2" ht="15">
      <c r="A8" t="s">
        <v>8</v>
      </c>
      <c r="B8">
        <f>($B$1*(1-$B$1))/$B$2</f>
        <v>0.020999999999999998</v>
      </c>
    </row>
    <row r="9" spans="1:2" ht="15">
      <c r="A9" t="s">
        <v>9</v>
      </c>
      <c r="B9">
        <f>($B$5)^2/(4*$B$2^2)</f>
        <v>0.009603647051735314</v>
      </c>
    </row>
    <row r="10" spans="1:2" ht="15">
      <c r="A10" t="s">
        <v>10</v>
      </c>
      <c r="B10">
        <f>1+($B$5)^2/$B$2</f>
        <v>1.3841458820694126</v>
      </c>
    </row>
    <row r="12" spans="1:2" ht="15">
      <c r="A12" t="s">
        <v>11</v>
      </c>
      <c r="B12">
        <f>($B$1+$B$7-$B$5*SQRT($B$8+$N$9))/$B$10</f>
        <v>0.15030726070169217</v>
      </c>
    </row>
    <row r="13" spans="1:2" ht="15">
      <c r="A13" t="s">
        <v>12</v>
      </c>
      <c r="B13">
        <f>($B$1+$B$7+$B$5*SQRT($B$8+$N$9))/$B$10</f>
        <v>0.5607058592434635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9.8515625" style="0" customWidth="1"/>
    <col min="2" max="2" width="13.421875" style="0" customWidth="1"/>
    <col min="3" max="3" width="17.00390625" style="0" customWidth="1"/>
  </cols>
  <sheetData>
    <row r="1" spans="1:2" ht="15">
      <c r="A1" t="s">
        <v>17</v>
      </c>
      <c r="B1">
        <v>24.9</v>
      </c>
    </row>
    <row r="2" spans="1:2" ht="15">
      <c r="A2" t="s">
        <v>1</v>
      </c>
      <c r="B2">
        <v>12</v>
      </c>
    </row>
    <row r="4" spans="1:2" ht="15">
      <c r="A4" t="s">
        <v>2</v>
      </c>
      <c r="B4">
        <v>0.01</v>
      </c>
    </row>
    <row r="6" spans="1:2" ht="15">
      <c r="A6" t="s">
        <v>19</v>
      </c>
      <c r="B6">
        <f>CHIINV($B$4/2,$B$2-1)</f>
        <v>26.75684891624418</v>
      </c>
    </row>
    <row r="7" spans="1:2" ht="15">
      <c r="A7" t="s">
        <v>18</v>
      </c>
      <c r="B7">
        <f>CHIINV(1-$B$4/2,$B$2-1)</f>
        <v>2.6032218951749884</v>
      </c>
    </row>
    <row r="9" spans="1:2" ht="15">
      <c r="A9" t="s">
        <v>11</v>
      </c>
      <c r="B9">
        <f>($B$2-1)*$B$1/$B$6</f>
        <v>10.236631408181786</v>
      </c>
    </row>
    <row r="10" spans="1:2" ht="15">
      <c r="A10" t="s">
        <v>12</v>
      </c>
      <c r="B10">
        <f>($B$2-1)*$B$1/$B$7</f>
        <v>105.21577146676098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equinn1</dc:creator>
  <cp:keywords/>
  <dc:description/>
  <cp:lastModifiedBy>equinn1</cp:lastModifiedBy>
  <dcterms:created xsi:type="dcterms:W3CDTF">2009-03-31T17:13:39Z</dcterms:created>
  <dcterms:modified xsi:type="dcterms:W3CDTF">2009-03-31T17:47:52Z</dcterms:modified>
  <cp:category/>
  <cp:version/>
  <cp:contentType/>
  <cp:contentStatus/>
</cp:coreProperties>
</file>