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2"/>
  </bookViews>
  <sheets>
    <sheet name="sigma known" sheetId="1" r:id="rId1"/>
    <sheet name="sigma unknown" sheetId="2" r:id="rId2"/>
    <sheet name="Proportion" sheetId="3" r:id="rId3"/>
  </sheets>
  <definedNames/>
  <calcPr fullCalcOnLoad="1"/>
</workbook>
</file>

<file path=xl/sharedStrings.xml><?xml version="1.0" encoding="utf-8"?>
<sst xmlns="http://schemas.openxmlformats.org/spreadsheetml/2006/main" count="136" uniqueCount="31">
  <si>
    <t>Hypothesis Testing</t>
  </si>
  <si>
    <t>(sigma known)</t>
  </si>
  <si>
    <t>Data Values</t>
  </si>
  <si>
    <t>Mu_0  (mean under null hypothesis)</t>
  </si>
  <si>
    <t>Sample Mean  (x-bar)</t>
  </si>
  <si>
    <t>Standard Deviation (sigma)</t>
  </si>
  <si>
    <t>Sample size (n)</t>
  </si>
  <si>
    <t>Z-score if null hypothesis is true</t>
  </si>
  <si>
    <t>Alpha level</t>
  </si>
  <si>
    <t>Two-Tailed</t>
  </si>
  <si>
    <t>Left-Tailed</t>
  </si>
  <si>
    <t>Right-Tailed</t>
  </si>
  <si>
    <t xml:space="preserve">Classic    </t>
  </si>
  <si>
    <t xml:space="preserve">Classic   </t>
  </si>
  <si>
    <t>Conclusion</t>
  </si>
  <si>
    <t>P-value</t>
  </si>
  <si>
    <t>Confidence Interval</t>
  </si>
  <si>
    <t>Upper Limit:</t>
  </si>
  <si>
    <t>(infinity)</t>
  </si>
  <si>
    <t>Sample Mean (x-bar)</t>
  </si>
  <si>
    <t xml:space="preserve">Lower Limit: </t>
  </si>
  <si>
    <t>(-infinity)</t>
  </si>
  <si>
    <t>(sigma unknown)</t>
  </si>
  <si>
    <t>t-score if null hypothesis is true</t>
  </si>
  <si>
    <t xml:space="preserve"> </t>
  </si>
  <si>
    <t>(proportions)</t>
  </si>
  <si>
    <t>P under H_0</t>
  </si>
  <si>
    <t>Sample Proportion p-hat</t>
  </si>
  <si>
    <t>SQRT(p_0(1-p_0))</t>
  </si>
  <si>
    <t xml:space="preserve"> N(P_0)(1-P_0)</t>
  </si>
  <si>
    <t>Nomal approximation valid? (B10&gt;10)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</si>
</sst>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000"/>
    <numFmt numFmtId="168" formatCode="0.00000"/>
  </numFmts>
  <fonts count="4">
    <font>
      <sz val="10"/>
      <name val="Luxi Sans"/>
      <family val="2"/>
    </font>
    <font>
      <sz val="10"/>
      <name val="Arial"/>
      <family val="0"/>
    </font>
    <font>
      <i/>
      <sz val="10"/>
      <name val="Luxi Sans"/>
      <family val="2"/>
    </font>
    <font>
      <b/>
      <sz val="10"/>
      <name val="Luxi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9" sqref="H29"/>
    </sheetView>
  </sheetViews>
  <sheetFormatPr defaultColWidth="11.00390625" defaultRowHeight="12.75"/>
  <cols>
    <col min="1" max="1" width="32.75390625" style="0" customWidth="1"/>
    <col min="2" max="2" width="12.00390625" style="1" customWidth="1"/>
    <col min="3" max="3" width="4.125" style="2" customWidth="1"/>
    <col min="4" max="4" width="27.125" style="0" customWidth="1"/>
    <col min="5" max="5" width="11.375" style="1" customWidth="1"/>
    <col min="6" max="6" width="4.75390625" style="1" customWidth="1"/>
    <col min="7" max="7" width="27.375" style="0" customWidth="1"/>
    <col min="8" max="8" width="11.375" style="1" customWidth="1"/>
    <col min="9" max="16384" width="11.375" style="0" customWidth="1"/>
  </cols>
  <sheetData>
    <row r="1" ht="12.75">
      <c r="A1" s="3" t="s">
        <v>0</v>
      </c>
    </row>
    <row r="2" ht="12.75">
      <c r="A2" s="4" t="s">
        <v>1</v>
      </c>
    </row>
    <row r="3" ht="12.75">
      <c r="A3" s="3"/>
    </row>
    <row r="4" ht="12.75">
      <c r="A4" s="3" t="s">
        <v>2</v>
      </c>
    </row>
    <row r="5" spans="1:2" ht="12.75">
      <c r="A5" s="4" t="s">
        <v>3</v>
      </c>
      <c r="B5" s="1">
        <v>1</v>
      </c>
    </row>
    <row r="6" spans="1:2" ht="12.75">
      <c r="A6" s="4" t="s">
        <v>4</v>
      </c>
      <c r="B6" s="1">
        <v>1.48</v>
      </c>
    </row>
    <row r="7" spans="1:2" ht="12.75">
      <c r="A7" s="4" t="s">
        <v>5</v>
      </c>
      <c r="B7" s="1">
        <v>1</v>
      </c>
    </row>
    <row r="8" spans="1:2" ht="12.75">
      <c r="A8" s="4" t="s">
        <v>6</v>
      </c>
      <c r="B8" s="1">
        <v>11</v>
      </c>
    </row>
    <row r="9" ht="12.75">
      <c r="A9" s="4"/>
    </row>
    <row r="10" spans="1:2" ht="12.75">
      <c r="A10" s="4" t="s">
        <v>7</v>
      </c>
      <c r="B10" s="5">
        <f>($B$6-$B$5)/($B$7/SQRT($B$8))</f>
        <v>1.5919798993705918</v>
      </c>
    </row>
    <row r="11" ht="12.75">
      <c r="A11" s="4"/>
    </row>
    <row r="12" spans="1:2" ht="12.75">
      <c r="A12" s="4" t="s">
        <v>8</v>
      </c>
      <c r="B12" s="1">
        <v>0.05</v>
      </c>
    </row>
    <row r="13" ht="12.75">
      <c r="A13" s="4"/>
    </row>
    <row r="14" spans="1:3" ht="12.75">
      <c r="A14" s="4"/>
      <c r="B14" s="6"/>
      <c r="C14" s="7"/>
    </row>
    <row r="15" spans="1:7" ht="12.75">
      <c r="A15" s="3" t="s">
        <v>9</v>
      </c>
      <c r="D15" s="3" t="s">
        <v>10</v>
      </c>
      <c r="G15" s="3" t="s">
        <v>11</v>
      </c>
    </row>
    <row r="16" spans="1:7" ht="12.75">
      <c r="A16" s="4"/>
      <c r="D16" s="4"/>
      <c r="G16" s="4"/>
    </row>
    <row r="17" spans="1:7" ht="12.75">
      <c r="A17" s="4" t="s">
        <v>12</v>
      </c>
      <c r="D17" s="4" t="s">
        <v>13</v>
      </c>
      <c r="G17" s="4" t="s">
        <v>12</v>
      </c>
    </row>
    <row r="18" spans="1:8" ht="12.75">
      <c r="A18" s="4" t="s">
        <v>7</v>
      </c>
      <c r="B18" s="5">
        <f>$B$10</f>
        <v>1.5919798993705918</v>
      </c>
      <c r="D18" s="4" t="s">
        <v>7</v>
      </c>
      <c r="E18" s="5">
        <f>$B$10</f>
        <v>1.5919798993705918</v>
      </c>
      <c r="G18" s="4" t="s">
        <v>7</v>
      </c>
      <c r="H18" s="5">
        <f>$B$10</f>
        <v>1.5919798993705918</v>
      </c>
    </row>
    <row r="19" spans="1:8" ht="12.75">
      <c r="A19" s="4" t="s">
        <v>14</v>
      </c>
      <c r="B19" s="1" t="str">
        <f>IF(OR($B$10&gt;NORMSINV(1-($B$12/2)),$B$10&lt;NORMSINV($B$12/2)),"Reject H_0","Accept H_0")</f>
        <v>Accept H_0</v>
      </c>
      <c r="D19" s="4" t="s">
        <v>14</v>
      </c>
      <c r="E19" s="1" t="str">
        <f>IF($B$10&lt;-NORMSINV(1-$B$12),"Reject H_0","Accept H_0")</f>
        <v>Accept H_0</v>
      </c>
      <c r="G19" s="4" t="s">
        <v>14</v>
      </c>
      <c r="H19" s="1" t="str">
        <f>IF($B$18&gt;NORMSINV(1-$B$12),"Reject H_0","Accept H_0")</f>
        <v>Accept H_0</v>
      </c>
    </row>
    <row r="20" spans="1:7" ht="12.75">
      <c r="A20" s="4"/>
      <c r="D20" s="4"/>
      <c r="G20" s="4"/>
    </row>
    <row r="21" spans="1:8" ht="12.75">
      <c r="A21" s="4" t="s">
        <v>15</v>
      </c>
      <c r="B21" s="8">
        <f>2*(1-NORMSDIST(ABS($B$10)))</f>
        <v>0.11138922108100324</v>
      </c>
      <c r="C21" s="7"/>
      <c r="D21" s="4" t="s">
        <v>15</v>
      </c>
      <c r="E21" s="8">
        <f>NORMSDIST($B$10)</f>
        <v>0.9443053894594984</v>
      </c>
      <c r="F21" s="6"/>
      <c r="G21" s="4" t="s">
        <v>15</v>
      </c>
      <c r="H21" s="8">
        <f>1-NORMSDIST($B$10)</f>
        <v>0.05569461054050162</v>
      </c>
    </row>
    <row r="22" spans="1:8" ht="12.75">
      <c r="A22" s="4" t="s">
        <v>14</v>
      </c>
      <c r="B22" s="1" t="str">
        <f>IF(B21&lt;$B$12,"Reject H_0","Accept H_0")</f>
        <v>Accept H_0</v>
      </c>
      <c r="D22" s="4" t="s">
        <v>14</v>
      </c>
      <c r="E22" s="1" t="str">
        <f>IF(E21&lt;$B$12,"Reject H_0","Accept H_0")</f>
        <v>Accept H_0</v>
      </c>
      <c r="G22" s="4" t="s">
        <v>14</v>
      </c>
      <c r="H22" s="1" t="str">
        <f>IF(H21&lt;$B$12,"Reject H_0","Accept H_0")</f>
        <v>Accept H_0</v>
      </c>
    </row>
    <row r="23" spans="1:7" ht="12.75">
      <c r="A23" s="4"/>
      <c r="D23" s="4"/>
      <c r="G23" s="4"/>
    </row>
    <row r="24" spans="1:7" ht="12.75">
      <c r="A24" s="4" t="s">
        <v>16</v>
      </c>
      <c r="D24" s="4" t="s">
        <v>16</v>
      </c>
      <c r="G24" s="4" t="s">
        <v>16</v>
      </c>
    </row>
    <row r="25" spans="1:8" ht="12.75">
      <c r="A25" s="4" t="s">
        <v>17</v>
      </c>
      <c r="B25" s="5">
        <f>$B$5+NORMSINV(1-($B$12/2))*$B$7/SQRT($B$8)</f>
        <v>1.5909513763026628</v>
      </c>
      <c r="D25" s="4" t="s">
        <v>17</v>
      </c>
      <c r="E25" s="1" t="s">
        <v>18</v>
      </c>
      <c r="G25" s="4" t="s">
        <v>17</v>
      </c>
      <c r="H25" s="5">
        <f>$B$5+NORMSINV(1-$B$12)*$B$7/SQRT($B$8)</f>
        <v>1.4959420286957497</v>
      </c>
    </row>
    <row r="26" spans="1:8" ht="12.75">
      <c r="A26" s="4" t="s">
        <v>4</v>
      </c>
      <c r="B26" s="1">
        <f>$B$6</f>
        <v>1.48</v>
      </c>
      <c r="D26" t="s">
        <v>19</v>
      </c>
      <c r="E26" s="1">
        <f>$B$6</f>
        <v>1.48</v>
      </c>
      <c r="G26" t="s">
        <v>19</v>
      </c>
      <c r="H26" s="1">
        <f>$B$6</f>
        <v>1.48</v>
      </c>
    </row>
    <row r="27" spans="1:8" ht="12.75">
      <c r="A27" t="s">
        <v>20</v>
      </c>
      <c r="B27" s="5">
        <f>$B$5-NORMSINV(1-($B$12/2))*$B$7/SQRT($B$8)</f>
        <v>0.4090486236973373</v>
      </c>
      <c r="D27" t="s">
        <v>20</v>
      </c>
      <c r="E27" s="5">
        <f>$B$5-NORMSINV(1-$B$12)*$B$7/SQRT($B$8)</f>
        <v>0.5040579713042505</v>
      </c>
      <c r="G27" t="s">
        <v>20</v>
      </c>
      <c r="H27" s="1" t="s">
        <v>21</v>
      </c>
    </row>
    <row r="28" spans="1:8" ht="12.75">
      <c r="A28" t="s">
        <v>14</v>
      </c>
      <c r="B28" s="1" t="str">
        <f>IF(OR($B$6&gt;$B$25,$B$6&lt;$B$27),"Reject H_0","Accept H_0")</f>
        <v>Accept H_0</v>
      </c>
      <c r="D28" t="s">
        <v>14</v>
      </c>
      <c r="E28" s="1" t="str">
        <f>IF(E26&lt;E27,"Reject H_0","Accept H_0")</f>
        <v>Accept H_0</v>
      </c>
      <c r="G28" t="s">
        <v>14</v>
      </c>
      <c r="H28" s="1" t="str">
        <f>IF(H26&gt;H25,"Reject H_0","Accept H_0")</f>
        <v>Accept H_0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12" sqref="B12"/>
    </sheetView>
  </sheetViews>
  <sheetFormatPr defaultColWidth="11.00390625" defaultRowHeight="12.75"/>
  <cols>
    <col min="1" max="1" width="29.875" style="0" customWidth="1"/>
    <col min="2" max="2" width="11.375" style="0" customWidth="1"/>
    <col min="3" max="3" width="4.25390625" style="0" customWidth="1"/>
    <col min="4" max="4" width="27.625" style="0" customWidth="1"/>
    <col min="5" max="5" width="11.375" style="0" customWidth="1"/>
    <col min="6" max="6" width="4.00390625" style="0" customWidth="1"/>
    <col min="7" max="7" width="26.75390625" style="0" customWidth="1"/>
    <col min="8" max="16384" width="11.375" style="0" customWidth="1"/>
  </cols>
  <sheetData>
    <row r="1" spans="1:8" ht="12.75">
      <c r="A1" s="3" t="s">
        <v>0</v>
      </c>
      <c r="B1" s="1"/>
      <c r="C1" s="2"/>
      <c r="E1" s="1"/>
      <c r="F1" s="1"/>
      <c r="H1" s="1"/>
    </row>
    <row r="2" spans="1:8" ht="12.75">
      <c r="A2" s="4" t="s">
        <v>22</v>
      </c>
      <c r="B2" s="1"/>
      <c r="C2" s="2"/>
      <c r="E2" s="1"/>
      <c r="F2" s="1"/>
      <c r="H2" s="1"/>
    </row>
    <row r="3" spans="1:8" ht="12.75">
      <c r="A3" s="3"/>
      <c r="B3" s="1"/>
      <c r="C3" s="2"/>
      <c r="E3" s="1"/>
      <c r="F3" s="1"/>
      <c r="H3" s="1"/>
    </row>
    <row r="4" spans="1:8" ht="12.75">
      <c r="A4" s="3" t="s">
        <v>2</v>
      </c>
      <c r="B4" s="1"/>
      <c r="C4" s="2"/>
      <c r="E4" s="1"/>
      <c r="F4" s="1"/>
      <c r="H4" s="1"/>
    </row>
    <row r="5" spans="1:8" ht="12.75">
      <c r="A5" s="4" t="s">
        <v>3</v>
      </c>
      <c r="B5" s="1">
        <v>1</v>
      </c>
      <c r="C5" s="2"/>
      <c r="E5" s="1"/>
      <c r="F5" s="1"/>
      <c r="H5" s="1"/>
    </row>
    <row r="6" spans="1:8" ht="12.75">
      <c r="A6" s="4" t="s">
        <v>4</v>
      </c>
      <c r="B6" s="1">
        <v>0.4</v>
      </c>
      <c r="C6" s="2"/>
      <c r="E6" s="1"/>
      <c r="F6" s="1"/>
      <c r="H6" s="1"/>
    </row>
    <row r="7" spans="1:8" ht="12.75">
      <c r="A7" s="4" t="s">
        <v>5</v>
      </c>
      <c r="B7" s="1">
        <v>1</v>
      </c>
      <c r="C7" s="2"/>
      <c r="E7" s="1"/>
      <c r="F7" s="1"/>
      <c r="H7" s="1"/>
    </row>
    <row r="8" spans="1:8" ht="12.75">
      <c r="A8" s="4" t="s">
        <v>6</v>
      </c>
      <c r="B8" s="1">
        <v>17</v>
      </c>
      <c r="C8" s="2"/>
      <c r="E8" s="1"/>
      <c r="F8" s="1"/>
      <c r="H8" s="1"/>
    </row>
    <row r="9" spans="1:8" ht="12.75">
      <c r="A9" s="4"/>
      <c r="B9" s="1"/>
      <c r="C9" s="2"/>
      <c r="E9" s="1"/>
      <c r="F9" s="1"/>
      <c r="H9" s="1"/>
    </row>
    <row r="10" spans="1:8" ht="12.75">
      <c r="A10" s="4" t="s">
        <v>23</v>
      </c>
      <c r="B10" s="5">
        <f>($B$6-$B$5)/($B$7/SQRT($B$8))</f>
        <v>-2.473863375370596</v>
      </c>
      <c r="C10" s="2"/>
      <c r="E10" s="1"/>
      <c r="F10" s="1"/>
      <c r="H10" s="1"/>
    </row>
    <row r="11" spans="1:8" ht="12.75">
      <c r="A11" s="4"/>
      <c r="B11" s="1"/>
      <c r="C11" s="2"/>
      <c r="D11" t="s">
        <v>24</v>
      </c>
      <c r="E11" s="1"/>
      <c r="F11" s="1"/>
      <c r="H11" s="1"/>
    </row>
    <row r="12" spans="1:8" ht="12.75">
      <c r="A12" s="4" t="s">
        <v>8</v>
      </c>
      <c r="B12" s="1">
        <v>0.05</v>
      </c>
      <c r="C12" s="2"/>
      <c r="E12" s="1"/>
      <c r="F12" s="1"/>
      <c r="H12" s="1"/>
    </row>
    <row r="13" spans="1:8" ht="12.75">
      <c r="A13" s="4"/>
      <c r="B13" s="1"/>
      <c r="C13" s="2"/>
      <c r="E13" s="1"/>
      <c r="F13" s="1"/>
      <c r="H13" s="1"/>
    </row>
    <row r="14" spans="1:8" ht="12.75">
      <c r="A14" s="4"/>
      <c r="B14" s="1" t="s">
        <v>24</v>
      </c>
      <c r="C14" s="7"/>
      <c r="E14" s="1"/>
      <c r="F14" s="1"/>
      <c r="H14" s="1"/>
    </row>
    <row r="15" spans="1:8" ht="12.75">
      <c r="A15" s="3" t="s">
        <v>9</v>
      </c>
      <c r="B15" s="1"/>
      <c r="C15" s="2"/>
      <c r="D15" s="3" t="s">
        <v>10</v>
      </c>
      <c r="E15" s="1"/>
      <c r="F15" s="1"/>
      <c r="G15" s="3" t="s">
        <v>11</v>
      </c>
      <c r="H15" s="1"/>
    </row>
    <row r="16" spans="1:8" ht="12.75">
      <c r="A16" s="4"/>
      <c r="B16" s="1"/>
      <c r="C16" s="2"/>
      <c r="D16" s="4"/>
      <c r="E16" s="1"/>
      <c r="F16" s="1"/>
      <c r="G16" s="4"/>
      <c r="H16" s="1"/>
    </row>
    <row r="17" spans="1:8" ht="12.75">
      <c r="A17" s="4" t="s">
        <v>12</v>
      </c>
      <c r="B17" s="1"/>
      <c r="C17" s="2"/>
      <c r="D17" s="4" t="s">
        <v>13</v>
      </c>
      <c r="E17" s="1"/>
      <c r="F17" s="1"/>
      <c r="G17" s="4" t="s">
        <v>12</v>
      </c>
      <c r="H17" s="1"/>
    </row>
    <row r="18" spans="1:8" ht="12.75">
      <c r="A18" s="4" t="s">
        <v>23</v>
      </c>
      <c r="B18" s="5">
        <f>$B$10</f>
        <v>-2.473863375370596</v>
      </c>
      <c r="C18" s="2"/>
      <c r="D18" s="4" t="s">
        <v>23</v>
      </c>
      <c r="E18" s="5">
        <f>$B$10</f>
        <v>-2.473863375370596</v>
      </c>
      <c r="F18" s="1"/>
      <c r="G18" s="4" t="s">
        <v>23</v>
      </c>
      <c r="H18" s="5">
        <f>$B$10</f>
        <v>-2.473863375370596</v>
      </c>
    </row>
    <row r="19" spans="1:8" ht="12.75">
      <c r="A19" s="4" t="s">
        <v>14</v>
      </c>
      <c r="B19" s="1" t="str">
        <f>IF(OR($B$10&gt;TINV($B$12,$B$8),$B$10&lt;-TINV($B$12,$B$8)),"Reject H_0","Accept H_0")</f>
        <v>Reject H_0</v>
      </c>
      <c r="C19" s="2"/>
      <c r="D19" s="4" t="s">
        <v>14</v>
      </c>
      <c r="E19" s="1" t="str">
        <f>IF($B$10&lt;-TINV(2*$B$12,$B$8),"Reject H_0","Accept H_0")</f>
        <v>Reject H_0</v>
      </c>
      <c r="F19" s="1"/>
      <c r="G19" s="4" t="s">
        <v>14</v>
      </c>
      <c r="H19" s="1" t="str">
        <f>IF($B$18&gt;TINV(2*$B$12,$B$8),"Reject H_0","Accept H_0")</f>
        <v>Accept H_0</v>
      </c>
    </row>
    <row r="20" spans="1:8" ht="12.75">
      <c r="A20" s="4"/>
      <c r="B20" s="1"/>
      <c r="C20" s="2"/>
      <c r="D20" s="4"/>
      <c r="E20" s="1"/>
      <c r="F20" s="1"/>
      <c r="G20" s="4"/>
      <c r="H20" s="1"/>
    </row>
    <row r="21" spans="1:8" ht="12.75">
      <c r="A21" s="4" t="s">
        <v>15</v>
      </c>
      <c r="B21" s="8">
        <f>TDIST(ABS($B$10),$B$8,2)</f>
        <v>0.024206886939921547</v>
      </c>
      <c r="C21" s="7"/>
      <c r="D21" s="4" t="s">
        <v>15</v>
      </c>
      <c r="E21" s="8">
        <f>IF($B$10&lt;0,TDIST(-$B$10,$B$8,1),1-TDIST($B$10,$B$8,1))</f>
        <v>0.012103443469960774</v>
      </c>
      <c r="F21" s="6"/>
      <c r="G21" s="4" t="s">
        <v>15</v>
      </c>
      <c r="H21" s="8">
        <f>IF($B$10&lt;0,1-TDIST(-$B$10,$B$8,1),TDIST($B$10,$B$8,1))</f>
        <v>0.9878965565300393</v>
      </c>
    </row>
    <row r="22" spans="1:8" ht="12.75">
      <c r="A22" s="4" t="s">
        <v>14</v>
      </c>
      <c r="B22" s="1" t="str">
        <f>IF(B21&lt;$B$12,"Reject H_0","Accept H_0")</f>
        <v>Reject H_0</v>
      </c>
      <c r="C22" s="2"/>
      <c r="D22" s="4" t="s">
        <v>14</v>
      </c>
      <c r="E22" s="1" t="str">
        <f>IF(E21&lt;$B$12,"Reject H_0","Accept H_0")</f>
        <v>Reject H_0</v>
      </c>
      <c r="F22" s="1"/>
      <c r="G22" s="4" t="s">
        <v>14</v>
      </c>
      <c r="H22" s="1" t="str">
        <f>IF(H21&lt;$B$12,"Reject H_0","Accept H_0")</f>
        <v>Accept H_0</v>
      </c>
    </row>
    <row r="23" spans="1:8" ht="12.75">
      <c r="A23" s="4"/>
      <c r="B23" s="1"/>
      <c r="C23" s="2"/>
      <c r="D23" s="4"/>
      <c r="E23" s="1"/>
      <c r="F23" s="1"/>
      <c r="G23" s="4"/>
      <c r="H23" s="1"/>
    </row>
    <row r="24" spans="1:8" ht="12.75">
      <c r="A24" s="4" t="s">
        <v>16</v>
      </c>
      <c r="B24" s="1"/>
      <c r="C24" s="2"/>
      <c r="D24" s="4" t="s">
        <v>16</v>
      </c>
      <c r="E24" s="1"/>
      <c r="F24" s="1"/>
      <c r="G24" s="4" t="s">
        <v>16</v>
      </c>
      <c r="H24" s="1"/>
    </row>
    <row r="25" spans="1:8" ht="12.75">
      <c r="A25" s="4" t="s">
        <v>17</v>
      </c>
      <c r="B25" s="5">
        <f>$B$5+TINV($B$12,$B$8)*$B$7/SQRT($B$8)</f>
        <v>1.5117054393098912</v>
      </c>
      <c r="C25" s="2"/>
      <c r="D25" s="4" t="s">
        <v>17</v>
      </c>
      <c r="E25" s="1" t="s">
        <v>18</v>
      </c>
      <c r="F25" s="1"/>
      <c r="G25" s="4" t="s">
        <v>17</v>
      </c>
      <c r="H25" s="5">
        <f>$B$5+TINV(2*$B$12,$B$8)*$B$7/SQRT($B$8)</f>
        <v>1.4219166041814804</v>
      </c>
    </row>
    <row r="26" spans="1:8" ht="12.75">
      <c r="A26" s="4" t="s">
        <v>4</v>
      </c>
      <c r="B26" s="1">
        <f>$B$6</f>
        <v>0.4</v>
      </c>
      <c r="C26" s="2"/>
      <c r="D26" t="s">
        <v>19</v>
      </c>
      <c r="E26" s="1">
        <f>$B$6</f>
        <v>0.4</v>
      </c>
      <c r="F26" s="1"/>
      <c r="G26" t="s">
        <v>19</v>
      </c>
      <c r="H26" s="1">
        <f>$B$6</f>
        <v>0.4</v>
      </c>
    </row>
    <row r="27" spans="1:8" ht="12.75">
      <c r="A27" t="s">
        <v>20</v>
      </c>
      <c r="B27" s="5">
        <f>$B$5-TINV($B$12,$B$8)*$B$7/SQRT($B$8)</f>
        <v>0.4882945606901089</v>
      </c>
      <c r="C27" s="2"/>
      <c r="D27" t="s">
        <v>20</v>
      </c>
      <c r="E27" s="5">
        <f>$B$5-TINV(2*$B$12,$B$8)*$B$7/SQRT($B$8)</f>
        <v>0.5780833958185196</v>
      </c>
      <c r="F27" s="1"/>
      <c r="G27" t="s">
        <v>20</v>
      </c>
      <c r="H27" s="1" t="s">
        <v>21</v>
      </c>
    </row>
    <row r="28" spans="1:8" ht="12.75">
      <c r="A28" t="s">
        <v>14</v>
      </c>
      <c r="B28" s="1" t="str">
        <f>IF(OR($B$6&gt;$B$25,$B$6&lt;$B$27),"Reject H_0","Accept H_0")</f>
        <v>Reject H_0</v>
      </c>
      <c r="C28" s="2"/>
      <c r="D28" t="s">
        <v>14</v>
      </c>
      <c r="E28" s="1" t="str">
        <f>IF(E26&lt;E27,"Reject H_0","Accept H_0")</f>
        <v>Reject H_0</v>
      </c>
      <c r="F28" s="1"/>
      <c r="G28" t="s">
        <v>14</v>
      </c>
      <c r="H28" s="1" t="str">
        <f>IF(H26&gt;H25,"Reject H_0","Accept H_0")</f>
        <v>Accept H_0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9" sqref="B9"/>
    </sheetView>
  </sheetViews>
  <sheetFormatPr defaultColWidth="11.00390625" defaultRowHeight="12.75"/>
  <cols>
    <col min="1" max="1" width="32.875" style="0" customWidth="1"/>
    <col min="2" max="2" width="11.375" style="0" customWidth="1"/>
    <col min="3" max="3" width="3.75390625" style="0" customWidth="1"/>
    <col min="4" max="4" width="27.25390625" style="0" customWidth="1"/>
    <col min="5" max="5" width="11.375" style="0" customWidth="1"/>
    <col min="6" max="6" width="3.125" style="0" customWidth="1"/>
    <col min="7" max="7" width="27.00390625" style="0" customWidth="1"/>
    <col min="8" max="16384" width="11.375" style="0" customWidth="1"/>
  </cols>
  <sheetData>
    <row r="1" spans="1:8" ht="12.75">
      <c r="A1" s="3" t="s">
        <v>0</v>
      </c>
      <c r="B1" s="1"/>
      <c r="C1" s="2"/>
      <c r="E1" s="1"/>
      <c r="F1" s="1"/>
      <c r="H1" s="1"/>
    </row>
    <row r="2" spans="1:8" ht="12.75">
      <c r="A2" s="4" t="s">
        <v>25</v>
      </c>
      <c r="B2" s="1"/>
      <c r="C2" s="2"/>
      <c r="E2" s="1"/>
      <c r="F2" s="1"/>
      <c r="H2" s="1"/>
    </row>
    <row r="3" spans="1:8" ht="12.75">
      <c r="A3" s="3"/>
      <c r="B3" s="1"/>
      <c r="C3" s="2"/>
      <c r="E3" s="1"/>
      <c r="F3" s="1"/>
      <c r="H3" s="1"/>
    </row>
    <row r="4" spans="1:8" ht="12.75">
      <c r="A4" s="3" t="s">
        <v>2</v>
      </c>
      <c r="B4" s="1"/>
      <c r="C4" s="2"/>
      <c r="E4" s="1"/>
      <c r="F4" s="1"/>
      <c r="H4" s="1"/>
    </row>
    <row r="5" spans="1:8" ht="12.75">
      <c r="A5" s="4" t="s">
        <v>26</v>
      </c>
      <c r="B5" s="1">
        <v>0.47</v>
      </c>
      <c r="C5" s="2"/>
      <c r="E5" s="1"/>
      <c r="F5" s="1"/>
      <c r="H5" s="1"/>
    </row>
    <row r="6" spans="1:8" ht="12.75">
      <c r="A6" s="4" t="s">
        <v>27</v>
      </c>
      <c r="B6" s="1">
        <f>395/1012</f>
        <v>0.39031620553359686</v>
      </c>
      <c r="C6" s="2"/>
      <c r="E6" s="1"/>
      <c r="F6" s="1"/>
      <c r="H6" s="1"/>
    </row>
    <row r="7" spans="1:8" ht="12.75">
      <c r="A7" s="4" t="s">
        <v>28</v>
      </c>
      <c r="B7" s="1">
        <f>SQRT(B5*(1-B5))</f>
        <v>0.4990991885387112</v>
      </c>
      <c r="C7" s="2"/>
      <c r="E7" s="1"/>
      <c r="F7" s="1"/>
      <c r="H7" s="1"/>
    </row>
    <row r="8" spans="1:8" ht="12.75">
      <c r="A8" s="4" t="s">
        <v>6</v>
      </c>
      <c r="B8" s="1">
        <v>55</v>
      </c>
      <c r="C8" s="2"/>
      <c r="E8" s="1"/>
      <c r="F8" s="1"/>
      <c r="H8" s="1"/>
    </row>
    <row r="9" spans="1:8" ht="12.75">
      <c r="A9" s="4"/>
      <c r="B9" s="1"/>
      <c r="C9" s="2"/>
      <c r="E9" s="1"/>
      <c r="F9" s="1"/>
      <c r="H9" s="1"/>
    </row>
    <row r="10" spans="1:8" ht="12.75">
      <c r="A10" s="4" t="s">
        <v>29</v>
      </c>
      <c r="B10" s="1">
        <f>$B$8*$B$5*(1-$B$5)</f>
        <v>13.7005</v>
      </c>
      <c r="C10" s="2"/>
      <c r="E10" s="1"/>
      <c r="F10" s="1"/>
      <c r="H10" s="1"/>
    </row>
    <row r="11" spans="1:8" ht="12.75">
      <c r="A11" s="4" t="s">
        <v>30</v>
      </c>
      <c r="B11" s="1" t="str">
        <f>IF($B$10&gt;10,"Valid","Not Valid")</f>
        <v>Valid</v>
      </c>
      <c r="C11" s="2"/>
      <c r="E11" s="1"/>
      <c r="F11" s="1"/>
      <c r="H11" s="1"/>
    </row>
    <row r="12" spans="1:8" ht="12.75">
      <c r="A12" s="4"/>
      <c r="B12" s="1"/>
      <c r="C12" s="2"/>
      <c r="E12" s="1"/>
      <c r="F12" s="1"/>
      <c r="H12" s="1"/>
    </row>
    <row r="13" spans="1:8" ht="12.75">
      <c r="A13" s="4" t="s">
        <v>7</v>
      </c>
      <c r="B13" s="5">
        <f>($B$6-$B$5)/($B$7/SQRT($B$8))</f>
        <v>-1.1840348562737548</v>
      </c>
      <c r="C13" s="2"/>
      <c r="E13" s="1"/>
      <c r="F13" s="1"/>
      <c r="H13" s="1"/>
    </row>
    <row r="14" spans="1:8" ht="12.75">
      <c r="A14" s="4"/>
      <c r="B14" s="1"/>
      <c r="C14" s="2"/>
      <c r="E14" s="1"/>
      <c r="F14" s="1"/>
      <c r="H14" s="1"/>
    </row>
    <row r="15" spans="1:8" ht="12.75">
      <c r="A15" s="4" t="s">
        <v>8</v>
      </c>
      <c r="B15" s="1">
        <v>0.05</v>
      </c>
      <c r="C15" s="2"/>
      <c r="E15" s="1"/>
      <c r="F15" s="1"/>
      <c r="H15" s="1"/>
    </row>
    <row r="16" spans="1:8" ht="12.75">
      <c r="A16" s="4"/>
      <c r="B16" s="1"/>
      <c r="C16" s="2"/>
      <c r="E16" s="1"/>
      <c r="F16" s="1"/>
      <c r="H16" s="1"/>
    </row>
    <row r="17" spans="1:8" ht="12.75">
      <c r="A17" s="4"/>
      <c r="B17" s="6"/>
      <c r="C17" s="7"/>
      <c r="E17" s="1"/>
      <c r="F17" s="1"/>
      <c r="H17" s="1"/>
    </row>
    <row r="18" spans="1:8" ht="12.75">
      <c r="A18" s="3" t="s">
        <v>9</v>
      </c>
      <c r="B18" s="1"/>
      <c r="C18" s="2"/>
      <c r="D18" s="3" t="s">
        <v>10</v>
      </c>
      <c r="E18" s="1"/>
      <c r="F18" s="1"/>
      <c r="G18" s="3" t="s">
        <v>11</v>
      </c>
      <c r="H18" s="1"/>
    </row>
    <row r="19" spans="1:8" ht="12.75">
      <c r="A19" s="4"/>
      <c r="B19" s="1"/>
      <c r="C19" s="2"/>
      <c r="D19" s="4"/>
      <c r="E19" s="1"/>
      <c r="F19" s="1"/>
      <c r="G19" s="4"/>
      <c r="H19" s="1"/>
    </row>
    <row r="20" spans="1:8" ht="12.75">
      <c r="A20" s="4" t="s">
        <v>12</v>
      </c>
      <c r="B20" s="1"/>
      <c r="C20" s="2"/>
      <c r="D20" s="4" t="s">
        <v>13</v>
      </c>
      <c r="E20" s="1"/>
      <c r="F20" s="1"/>
      <c r="G20" s="4" t="s">
        <v>12</v>
      </c>
      <c r="H20" s="1"/>
    </row>
    <row r="21" spans="1:8" ht="12.75">
      <c r="A21" s="4" t="s">
        <v>7</v>
      </c>
      <c r="B21" s="5">
        <f>$B$13</f>
        <v>-1.1840348562737548</v>
      </c>
      <c r="C21" s="2"/>
      <c r="D21" s="4" t="s">
        <v>7</v>
      </c>
      <c r="E21" s="5">
        <f>$B$13</f>
        <v>-1.1840348562737548</v>
      </c>
      <c r="F21" s="1"/>
      <c r="G21" s="4" t="s">
        <v>7</v>
      </c>
      <c r="H21" s="5">
        <f>$B$13</f>
        <v>-1.1840348562737548</v>
      </c>
    </row>
    <row r="22" spans="1:8" ht="12.75">
      <c r="A22" s="4" t="s">
        <v>14</v>
      </c>
      <c r="B22" s="1" t="str">
        <f>IF(OR($B$13&gt;NORMSINV(1-($B$15/2)),$B$13&lt;NORMSINV($B$15/2)),"Reject H_0","Accept H_0")</f>
        <v>Accept H_0</v>
      </c>
      <c r="C22" s="2"/>
      <c r="D22" s="4" t="s">
        <v>14</v>
      </c>
      <c r="E22" s="1" t="str">
        <f>IF($B$13&lt;-NORMSINV(1-$B$15),"Reject H_0","Accept H_0")</f>
        <v>Accept H_0</v>
      </c>
      <c r="F22" s="1"/>
      <c r="G22" s="4" t="s">
        <v>14</v>
      </c>
      <c r="H22" s="1" t="str">
        <f>IF($B$21&gt;NORMSINV(1-$B$15),"Reject H_0","Accept H_0")</f>
        <v>Accept H_0</v>
      </c>
    </row>
    <row r="23" spans="1:8" ht="12.75">
      <c r="A23" s="4"/>
      <c r="B23" s="1"/>
      <c r="C23" s="2"/>
      <c r="D23" s="4"/>
      <c r="E23" s="1"/>
      <c r="F23" s="1"/>
      <c r="G23" s="4"/>
      <c r="H23" s="1"/>
    </row>
    <row r="24" spans="1:8" ht="12.75">
      <c r="A24" s="4" t="s">
        <v>15</v>
      </c>
      <c r="B24" s="8">
        <f>2*(1-NORMSDIST(ABS($B$13)))</f>
        <v>0.23639926523905896</v>
      </c>
      <c r="C24" s="7"/>
      <c r="D24" s="4" t="s">
        <v>15</v>
      </c>
      <c r="E24" s="8">
        <f>NORMSDIST($B$13)</f>
        <v>0.11819963261952951</v>
      </c>
      <c r="F24" s="6"/>
      <c r="G24" s="4" t="s">
        <v>15</v>
      </c>
      <c r="H24" s="8">
        <f>1-NORMSDIST($B$13)</f>
        <v>0.8818003673804705</v>
      </c>
    </row>
    <row r="25" spans="1:8" ht="12.75">
      <c r="A25" s="4" t="s">
        <v>14</v>
      </c>
      <c r="B25" s="1" t="str">
        <f>IF(B24&lt;$B$15,"Reject H_0","Accept H_0")</f>
        <v>Accept H_0</v>
      </c>
      <c r="C25" s="2"/>
      <c r="D25" s="4" t="s">
        <v>14</v>
      </c>
      <c r="E25" s="1" t="str">
        <f>IF(E24&lt;$B$15,"Reject H_0","Accept H_0")</f>
        <v>Accept H_0</v>
      </c>
      <c r="F25" s="1"/>
      <c r="G25" s="4" t="s">
        <v>14</v>
      </c>
      <c r="H25" s="1" t="str">
        <f>IF(H24&lt;$B$15,"Reject H_0","Accept H_0")</f>
        <v>Accept H_0</v>
      </c>
    </row>
    <row r="26" spans="1:8" ht="12.75">
      <c r="A26" s="4"/>
      <c r="B26" s="1"/>
      <c r="C26" s="2"/>
      <c r="D26" s="4"/>
      <c r="E26" s="1"/>
      <c r="F26" s="1"/>
      <c r="G26" s="4"/>
      <c r="H26" s="1"/>
    </row>
    <row r="27" spans="1:8" ht="12.75">
      <c r="A27" s="4" t="s">
        <v>16</v>
      </c>
      <c r="B27" s="1"/>
      <c r="C27" s="2"/>
      <c r="D27" s="4" t="s">
        <v>16</v>
      </c>
      <c r="E27" s="1"/>
      <c r="F27" s="1"/>
      <c r="G27" s="4" t="s">
        <v>16</v>
      </c>
      <c r="H27" s="1"/>
    </row>
    <row r="28" spans="1:8" ht="12.75">
      <c r="A28" s="4" t="s">
        <v>17</v>
      </c>
      <c r="B28" s="5">
        <f>$B$5+NORMSINV(1-($B$15/2))*$B$7/SQRT($B$8)</f>
        <v>0.6019026770859971</v>
      </c>
      <c r="C28" s="2"/>
      <c r="D28" s="4" t="s">
        <v>17</v>
      </c>
      <c r="E28" s="1" t="s">
        <v>18</v>
      </c>
      <c r="F28" s="1"/>
      <c r="G28" s="4" t="s">
        <v>17</v>
      </c>
      <c r="H28" s="5">
        <f>$B$5+NORMSINV(1-$B$15)*$B$7/SQRT($B$8)</f>
        <v>0.5806962161146167</v>
      </c>
    </row>
    <row r="29" spans="1:8" ht="12.75">
      <c r="A29" s="4" t="s">
        <v>4</v>
      </c>
      <c r="B29" s="1">
        <f>$B$6</f>
        <v>0.39031620553359686</v>
      </c>
      <c r="C29" s="2"/>
      <c r="D29" t="s">
        <v>19</v>
      </c>
      <c r="E29" s="1">
        <f>$B$6</f>
        <v>0.39031620553359686</v>
      </c>
      <c r="F29" s="1"/>
      <c r="G29" t="s">
        <v>19</v>
      </c>
      <c r="H29" s="1">
        <f>$B$6</f>
        <v>0.39031620553359686</v>
      </c>
    </row>
    <row r="30" spans="1:8" ht="12.75">
      <c r="A30" t="s">
        <v>20</v>
      </c>
      <c r="B30" s="5">
        <f>$B$5-NORMSINV(1-($B$15/2))*$B$7/SQRT($B$8)</f>
        <v>0.33809732291400285</v>
      </c>
      <c r="C30" s="2"/>
      <c r="D30" t="s">
        <v>20</v>
      </c>
      <c r="E30" s="5">
        <f>$B$5-NORMSINV(1-$B$15)*$B$7/SQRT($B$8)</f>
        <v>0.3593037838853832</v>
      </c>
      <c r="F30" s="1"/>
      <c r="G30" t="s">
        <v>20</v>
      </c>
      <c r="H30" s="1" t="s">
        <v>21</v>
      </c>
    </row>
    <row r="31" spans="1:8" ht="12.75">
      <c r="A31" t="s">
        <v>14</v>
      </c>
      <c r="B31" s="1" t="str">
        <f>IF(OR($B$6&gt;$B$28,$B$6&lt;$B$30),"Reject H_0","Accept H_0")</f>
        <v>Accept H_0</v>
      </c>
      <c r="C31" s="2"/>
      <c r="D31" t="s">
        <v>14</v>
      </c>
      <c r="E31" s="1" t="str">
        <f>IF(E29&lt;E30,"Reject H_0","Accept H_0")</f>
        <v>Accept H_0</v>
      </c>
      <c r="F31" s="1"/>
      <c r="G31" t="s">
        <v>14</v>
      </c>
      <c r="H31" s="1" t="str">
        <f>IF(H29&gt;H28,"Reject H_0","Accept H_0")</f>
        <v>Accept H_0</v>
      </c>
    </row>
    <row r="32" spans="2:8" ht="12.75">
      <c r="B32" s="1"/>
      <c r="C32" s="2"/>
      <c r="E32" s="1"/>
      <c r="F32" s="1"/>
      <c r="H32" s="1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Technology</cp:lastModifiedBy>
  <cp:lastPrinted>1601-01-01T05:00:00Z</cp:lastPrinted>
  <dcterms:created xsi:type="dcterms:W3CDTF">2006-11-09T01:16:08Z</dcterms:created>
  <dcterms:modified xsi:type="dcterms:W3CDTF">2006-11-09T12:44:18Z</dcterms:modified>
  <cp:category/>
  <cp:version/>
  <cp:contentType/>
  <cp:contentStatus/>
  <cp:revision>4</cp:revision>
</cp:coreProperties>
</file>